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3\temp\Информация по бюджету для размещения на официальном сайте администрации\2026\"/>
    </mc:Choice>
  </mc:AlternateContent>
  <xr:revisionPtr revIDLastSave="0" documentId="13_ncr:1_{6F3019FB-45C8-4027-BDEA-214D36ABBF3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на 01.06.2026" sheetId="1" r:id="rId1"/>
    <sheet name="Лист1" sheetId="2" r:id="rId2"/>
  </sheets>
  <definedNames>
    <definedName name="_xlnm._FilterDatabase" localSheetId="0" hidden="1">'на 01.06.2026'!$C$4:$F$98</definedName>
    <definedName name="_xlnm.Print_Area" localSheetId="0">'на 01.06.2026'!$A$1:$F$98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1" i="1" l="1"/>
  <c r="E41" i="1"/>
  <c r="D87" i="1" l="1"/>
  <c r="C87" i="1"/>
  <c r="F88" i="1"/>
  <c r="E88" i="1"/>
  <c r="E43" i="1" l="1"/>
  <c r="E42" i="1"/>
  <c r="E40" i="1"/>
  <c r="E36" i="1"/>
  <c r="E35" i="1"/>
  <c r="E34" i="1"/>
  <c r="E33" i="1"/>
  <c r="D32" i="1"/>
  <c r="C32" i="1"/>
  <c r="C31" i="1" s="1"/>
  <c r="E30" i="1"/>
  <c r="E29" i="1"/>
  <c r="E28" i="1"/>
  <c r="E27" i="1"/>
  <c r="E26" i="1"/>
  <c r="E25" i="1"/>
  <c r="E24" i="1"/>
  <c r="D23" i="1"/>
  <c r="C23" i="1"/>
  <c r="E22" i="1"/>
  <c r="E21" i="1"/>
  <c r="E20" i="1"/>
  <c r="E19" i="1"/>
  <c r="D18" i="1"/>
  <c r="C18" i="1"/>
  <c r="E17" i="1"/>
  <c r="E16" i="1"/>
  <c r="E15" i="1"/>
  <c r="E14" i="1"/>
  <c r="D13" i="1"/>
  <c r="C13" i="1"/>
  <c r="E12" i="1"/>
  <c r="E11" i="1"/>
  <c r="D10" i="1"/>
  <c r="C10" i="1"/>
  <c r="E9" i="1"/>
  <c r="E8" i="1" s="1"/>
  <c r="D8" i="1"/>
  <c r="C8" i="1"/>
  <c r="E23" i="1" l="1"/>
  <c r="C7" i="1"/>
  <c r="C6" i="1" s="1"/>
  <c r="C44" i="1" s="1"/>
  <c r="E32" i="1"/>
  <c r="E31" i="1"/>
  <c r="E10" i="1"/>
  <c r="E18" i="1"/>
  <c r="E13" i="1"/>
  <c r="D7" i="1"/>
  <c r="D6" i="1" s="1"/>
  <c r="D44" i="1" s="1"/>
  <c r="C92" i="1"/>
  <c r="D92" i="1"/>
  <c r="E44" i="1" l="1"/>
  <c r="E7" i="1"/>
  <c r="E6" i="1" s="1"/>
  <c r="F30" i="1" l="1"/>
  <c r="F36" i="1" l="1"/>
  <c r="F75" i="1" l="1"/>
  <c r="F76" i="1"/>
  <c r="F77" i="1"/>
  <c r="F50" i="1"/>
  <c r="F47" i="1"/>
  <c r="C45" i="1" l="1"/>
  <c r="D45" i="1"/>
  <c r="E85" i="1" l="1"/>
  <c r="E46" i="1"/>
  <c r="E47" i="1"/>
  <c r="E48" i="1"/>
  <c r="E49" i="1"/>
  <c r="E50" i="1"/>
  <c r="E51" i="1"/>
  <c r="E52" i="1"/>
  <c r="E53" i="1"/>
  <c r="E54" i="1"/>
  <c r="E56" i="1"/>
  <c r="E57" i="1"/>
  <c r="E58" i="1"/>
  <c r="E60" i="1"/>
  <c r="E61" i="1"/>
  <c r="E62" i="1"/>
  <c r="E63" i="1"/>
  <c r="E64" i="1"/>
  <c r="E65" i="1"/>
  <c r="E66" i="1"/>
  <c r="E67" i="1"/>
  <c r="E69" i="1"/>
  <c r="E70" i="1"/>
  <c r="E71" i="1"/>
  <c r="E72" i="1"/>
  <c r="E73" i="1"/>
  <c r="E75" i="1"/>
  <c r="E76" i="1"/>
  <c r="E77" i="1"/>
  <c r="E78" i="1"/>
  <c r="E79" i="1"/>
  <c r="E80" i="1"/>
  <c r="E82" i="1"/>
  <c r="E83" i="1"/>
  <c r="E84" i="1"/>
  <c r="E86" i="1"/>
  <c r="E89" i="1"/>
  <c r="E90" i="1"/>
  <c r="E91" i="1"/>
  <c r="E93" i="1"/>
  <c r="E94" i="1"/>
  <c r="E95" i="1"/>
  <c r="E97" i="1"/>
  <c r="F94" i="1" l="1"/>
  <c r="F85" i="1"/>
  <c r="E92" i="1"/>
  <c r="D84" i="1"/>
  <c r="C84" i="1"/>
  <c r="D74" i="1"/>
  <c r="C74" i="1"/>
  <c r="D59" i="1"/>
  <c r="C59" i="1"/>
  <c r="C55" i="1"/>
  <c r="E45" i="1"/>
  <c r="F92" i="1" l="1"/>
  <c r="E87" i="1"/>
  <c r="E59" i="1"/>
  <c r="E74" i="1"/>
  <c r="F86" i="1"/>
  <c r="F84" i="1"/>
  <c r="F87" i="1"/>
  <c r="D96" i="1" l="1"/>
  <c r="C96" i="1"/>
  <c r="E96" i="1" s="1"/>
  <c r="D81" i="1"/>
  <c r="C81" i="1"/>
  <c r="D68" i="1"/>
  <c r="C68" i="1"/>
  <c r="D55" i="1"/>
  <c r="E55" i="1" s="1"/>
  <c r="E68" i="1" l="1"/>
  <c r="E81" i="1"/>
  <c r="C98" i="1"/>
  <c r="D98" i="1"/>
  <c r="E98" i="1" l="1"/>
  <c r="F73" i="1"/>
  <c r="F64" i="1"/>
  <c r="F78" i="1" l="1"/>
  <c r="F52" i="1"/>
  <c r="F11" i="1" l="1"/>
  <c r="F14" i="1"/>
  <c r="F17" i="1"/>
  <c r="F19" i="1"/>
  <c r="F20" i="1"/>
  <c r="F21" i="1"/>
  <c r="F24" i="1"/>
  <c r="F26" i="1"/>
  <c r="F27" i="1"/>
  <c r="F29" i="1"/>
  <c r="F33" i="1"/>
  <c r="F34" i="1"/>
  <c r="F35" i="1"/>
  <c r="F9" i="1"/>
  <c r="F8" i="1" l="1"/>
  <c r="F13" i="1" l="1"/>
  <c r="F18" i="1"/>
  <c r="F31" i="1"/>
  <c r="F32" i="1"/>
  <c r="F23" i="1"/>
  <c r="F10" i="1"/>
  <c r="F7" i="1" l="1"/>
  <c r="F46" i="1"/>
  <c r="F48" i="1"/>
  <c r="F49" i="1"/>
  <c r="F53" i="1"/>
  <c r="F54" i="1"/>
  <c r="F57" i="1"/>
  <c r="F58" i="1"/>
  <c r="F61" i="1"/>
  <c r="F65" i="1"/>
  <c r="F67" i="1"/>
  <c r="F69" i="1"/>
  <c r="F70" i="1"/>
  <c r="F71" i="1"/>
  <c r="F72" i="1"/>
  <c r="F79" i="1"/>
  <c r="F80" i="1"/>
  <c r="F82" i="1"/>
  <c r="F83" i="1"/>
  <c r="F89" i="1"/>
  <c r="F90" i="1"/>
  <c r="F91" i="1"/>
  <c r="F6" i="1" l="1"/>
  <c r="F81" i="1"/>
  <c r="F74" i="1"/>
  <c r="F68" i="1"/>
  <c r="F59" i="1"/>
  <c r="F55" i="1"/>
  <c r="F45" i="1"/>
  <c r="F44" i="1" l="1"/>
  <c r="F98" i="1"/>
</calcChain>
</file>

<file path=xl/sharedStrings.xml><?xml version="1.0" encoding="utf-8"?>
<sst xmlns="http://schemas.openxmlformats.org/spreadsheetml/2006/main" count="180" uniqueCount="180">
  <si>
    <t xml:space="preserve"> </t>
  </si>
  <si>
    <t>код</t>
  </si>
  <si>
    <t>отклонение (+,-)</t>
  </si>
  <si>
    <t>Налоговые и неналоговые доходы</t>
  </si>
  <si>
    <t>000 1 00 00000 00 0000 000</t>
  </si>
  <si>
    <t>Налоговые доходы</t>
  </si>
  <si>
    <t>Налоги на прибыль, доходы</t>
  </si>
  <si>
    <t>182 1 01 00000 00 0000 000</t>
  </si>
  <si>
    <t xml:space="preserve"> - налог на доходы физических лиц</t>
  </si>
  <si>
    <t>182 1 01 02000 01 0000 110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</si>
  <si>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</si>
  <si>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</si>
  <si>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</si>
  <si>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000 1 03 02000 00 0000 000</t>
  </si>
  <si>
    <t>Налоги на совокупный доход</t>
  </si>
  <si>
    <t>182 1 05 00000 00 0000 000</t>
  </si>
  <si>
    <t>-единый налог на вмененный доход для отдел.видов деят-ти</t>
  </si>
  <si>
    <t>182 1 05 02 000 02 0000 110</t>
  </si>
  <si>
    <t xml:space="preserve">-единый сельскохозяйственный налог </t>
  </si>
  <si>
    <t>182 1 05 03 000 01 0000 110</t>
  </si>
  <si>
    <t>Налоги на имущество</t>
  </si>
  <si>
    <t>182 1 06 00000 00 0000 000</t>
  </si>
  <si>
    <t xml:space="preserve"> - налог на имущество физических лиц</t>
  </si>
  <si>
    <t>182 1 06 01000 00 0000 110</t>
  </si>
  <si>
    <t xml:space="preserve"> - земельный налог</t>
  </si>
  <si>
    <t>182 1 06 06000 00 0000 110</t>
  </si>
  <si>
    <t>Государственная пошлина</t>
  </si>
  <si>
    <t>000 1 08 00000 00 0000 000</t>
  </si>
  <si>
    <t>Задолженность и перерасчеты по отмененным налогам, сборам и иным обязательным платежам</t>
  </si>
  <si>
    <t>000 1 09 00000 00 0000 000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</si>
  <si>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</si>
  <si>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</si>
  <si>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 xml:space="preserve">000 1 11 00000 00 0000 000 </t>
  </si>
  <si>
    <t>Платежи при пользовании природными ресурсами</t>
  </si>
  <si>
    <t>000 1 12 00000 00 0000 000</t>
  </si>
  <si>
    <t>Доходы от оказания платных услуг и компенсации затрат государства</t>
  </si>
  <si>
    <t>000 1 13 00000 00 0000 000</t>
  </si>
  <si>
    <t>Доходы  от продажи материальных и нематериальных активов</t>
  </si>
  <si>
    <t>000 1 14 00000 00 0000 000</t>
  </si>
  <si>
    <t>Административные платежи и сборы</t>
  </si>
  <si>
    <t>000 1 15 00000 00 0000 000</t>
  </si>
  <si>
    <t xml:space="preserve">Штрафы, санкции, возмещение ущерба 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</si>
  <si>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</si>
  <si>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</si>
  <si>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</si>
  <si>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</si>
  <si>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</si>
  <si>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РФ, кроме бюджетов государственных внебюджетных фондов</t>
  </si>
  <si>
    <t>000 2 02 00000 00 0000 000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</si>
  <si>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</si>
  <si>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</si>
  <si>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муниципальных организаций</t>
  </si>
  <si>
    <t xml:space="preserve">000   2 03 00000 00 0000 180  </t>
  </si>
  <si>
    <t>Безвозмездные поступления от негосударственных организаций</t>
  </si>
  <si>
    <t xml:space="preserve">000   2 04 00000 00 0000 180  </t>
  </si>
  <si>
    <t xml:space="preserve">Прочие безвозмездные поступления </t>
  </si>
  <si>
    <t xml:space="preserve">000   2 07 00000 00 0000 180  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</si>
  <si>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</si>
  <si>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</si>
  <si>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ВСЕГО ДОХОДОВ:</t>
  </si>
  <si>
    <t>Общегосударственные вопросы</t>
  </si>
  <si>
    <t>0100</t>
  </si>
  <si>
    <t>0102</t>
  </si>
  <si>
    <t>0103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</si>
  <si>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</si>
  <si>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</si>
  <si>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</si>
  <si>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</si>
  <si>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</si>
  <si>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</si>
  <si>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</si>
  <si>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</si>
  <si>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</si>
  <si>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</si>
  <si>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</si>
  <si>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</si>
  <si>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</si>
  <si>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Национальная безопастность и правоохранительная деятельность</t>
  </si>
  <si>
    <t>0300</t>
  </si>
  <si>
    <t>0309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</si>
  <si>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</si>
  <si>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</si>
  <si>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</si>
  <si>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</si>
  <si>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</si>
  <si>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</si>
  <si>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</si>
  <si>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</si>
  <si>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</si>
  <si>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</si>
  <si>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</si>
  <si>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</si>
  <si>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</si>
  <si>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</si>
  <si>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</si>
  <si>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</si>
  <si>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</si>
  <si>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</si>
  <si>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</si>
  <si>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</si>
  <si>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</si>
  <si>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</si>
  <si>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</si>
  <si>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</si>
  <si>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</si>
  <si>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</si>
  <si>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</si>
  <si>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</si>
  <si>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</si>
  <si>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</si>
  <si>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</si>
  <si>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</si>
  <si>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</si>
  <si>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</si>
  <si>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</si>
  <si>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</si>
  <si>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</si>
  <si>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0707</t>
  </si>
  <si>
    <t>Другие вопросы в области образования</t>
  </si>
  <si>
    <t>0709</t>
  </si>
  <si>
    <t>0800</t>
  </si>
  <si>
    <t>Культура</t>
  </si>
  <si>
    <t>0801</t>
  </si>
  <si>
    <t>0804</t>
  </si>
  <si>
    <t>Здравоохранение</t>
  </si>
  <si>
    <t>0900</t>
  </si>
  <si>
    <t>Другие вопросы в области здравоохранения</t>
  </si>
  <si>
    <t>0909</t>
  </si>
  <si>
    <t>Социальная политика</t>
  </si>
  <si>
    <t>1000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</si>
  <si>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</si>
  <si>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</si>
  <si>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</si>
  <si>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</si>
  <si>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</si>
  <si>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</si>
  <si>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</si>
  <si>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ВСЕГО РАСХОДОВ:</t>
  </si>
  <si>
    <t>182 1 05 04 000 02 0000 110</t>
  </si>
  <si>
    <t xml:space="preserve">000   2 18 00000 00 0000 180  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</si>
  <si>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</si>
  <si>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-налог, взимаемый в связи с применением упрощенной системы налогооблажения</t>
  </si>
  <si>
    <t>181 1 05 01 000 02 0000 110</t>
  </si>
  <si>
    <t>0703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</si>
  <si>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</si>
  <si>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</si>
  <si>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</si>
  <si>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000 2 02 10000 00 0000 150</t>
  </si>
  <si>
    <t>000 2 02 20000 00 0000 150</t>
  </si>
  <si>
    <t>000 2 02 30000 00 0000 150</t>
  </si>
  <si>
    <t>Спорт высших достижений</t>
  </si>
  <si>
    <t>(ежемесячная)</t>
  </si>
  <si>
    <t>% исполнения</t>
  </si>
  <si>
    <t>000 2 02 40000 00 0000 150</t>
  </si>
  <si>
    <t>000 2 02 09000 00 0000 150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</si>
  <si>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</si>
  <si>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Гражданская оборона</t>
  </si>
  <si>
    <t>Дополнительное образование детей</t>
  </si>
  <si>
    <t>Культура, кинематография</t>
  </si>
  <si>
    <t>Другие вопросы в области культуры, кинематографии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</si>
  <si>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</si>
  <si>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</si>
  <si>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Функционирование высшего должностного лица субъекта Российской Федерации и муниципального образования</t>
  </si>
  <si>
    <t>Защита населения и территории от чрезвычайных ситуаций природного и техногенного характера,  пожарная безопасность</t>
  </si>
  <si>
    <t>Молодежная политика</t>
  </si>
  <si>
    <t>Наименование</t>
  </si>
  <si>
    <t>0705</t>
  </si>
  <si>
    <t>Профессиональная подготовка, переподготовка и повышение квалификации</t>
  </si>
  <si>
    <t>0401</t>
  </si>
  <si>
    <t>Общеэкономические вопросы</t>
  </si>
  <si>
    <t>Исполнение за отчетный период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</si>
  <si>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</si>
  <si>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-налог, взимаемый всвязи с применением патентной системы налогообложения</t>
  </si>
  <si>
    <t>Туристический налог</t>
  </si>
  <si>
    <t>000 1 03 03000 00 0000 000</t>
  </si>
  <si>
    <t>План на 2026 год</t>
  </si>
  <si>
    <t>Физическая культура</t>
  </si>
  <si>
    <t>Исполнение бюджета по МО Среднеуральск Свердловской области по состоянию на 01.06.2026 (тыс.руб.)</t>
  </si>
  <si>
    <t xml:space="preserve">000   2 08 00000 00 0000 150  </t>
  </si>
  <si>
    <t>Перечисления из бюджетов муниципальных округов (в бюджеты муниципальных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</si>
</sst>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"/>
  </numFmts>
  <fonts count="33" x14ac:knownFonts="1">
    <font>
      <sz val="10"/>
      <name val="Arial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0"/>
      <name val="Liberation Serif"/>
      <family val="1"/>
      <charset val="204"/>
    </font>
    <font>
      <b/>
      <sz val="11"/>
      <name val="Liberation Serif"/>
      <family val="1"/>
      <charset val="204"/>
    </font>
    <font>
      <b/>
      <i/>
      <sz val="10"/>
      <name val="Liberation Serif"/>
      <family val="1"/>
      <charset val="204"/>
    </font>
    <font>
      <b/>
      <i/>
      <sz val="11"/>
      <name val="Liberation Serif"/>
      <family val="1"/>
      <charset val="204"/>
    </font>
    <font>
      <sz val="11"/>
      <name val="Liberation Serif"/>
      <family val="1"/>
      <charset val="204"/>
    </font>
    <font>
      <sz val="14"/>
      <name val="Liberation Serif"/>
      <family val="1"/>
      <charset val="204"/>
    </font>
    <font>
      <sz val="10"/>
      <color theme="1"/>
      <name val="Liberation Serif"/>
      <family val="1"/>
      <charset val="204"/>
    </font>
    <font>
      <b/>
      <sz val="10"/>
      <color rgb="FFFF0000"/>
      <name val="Liberation Serif"/>
      <family val="1"/>
      <charset val="204"/>
    </font>
    <font>
      <b/>
      <sz val="11"/>
      <name val="Liberation Serif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0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0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165" fontId="20" fillId="0" borderId="0" applyFont="0" applyFill="0" applyBorder="0" applyAlignment="0" applyProtection="0"/>
    <xf numFmtId="0" fontId="18" fillId="4" borderId="0" applyNumberFormat="0" applyBorder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70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center"/>
    </xf>
    <xf numFmtId="0" fontId="26" fillId="0" borderId="0" xfId="0" applyFont="1"/>
    <xf numFmtId="0" fontId="24" fillId="0" borderId="0" xfId="0" applyFont="1"/>
    <xf numFmtId="0" fontId="24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5" fillId="0" borderId="0" xfId="0" applyFont="1"/>
    <xf numFmtId="0" fontId="22" fillId="0" borderId="0" xfId="0" applyFont="1" applyFill="1"/>
    <xf numFmtId="0" fontId="22" fillId="0" borderId="0" xfId="0" applyFont="1" applyFill="1" applyAlignment="1">
      <alignment horizontal="center"/>
    </xf>
    <xf numFmtId="0" fontId="29" fillId="0" borderId="0" xfId="0" applyFont="1"/>
    <xf numFmtId="166" fontId="22" fillId="0" borderId="0" xfId="0" applyNumberFormat="1" applyFont="1" applyAlignment="1">
      <alignment horizontal="center"/>
    </xf>
    <xf numFmtId="166" fontId="29" fillId="0" borderId="0" xfId="0" applyNumberFormat="1" applyFont="1"/>
    <xf numFmtId="0" fontId="22" fillId="0" borderId="10" xfId="0" applyFont="1" applyBorder="1" applyAlignment="1">
      <alignment horizontal="center" vertical="center" wrapText="1"/>
    </xf>
    <xf numFmtId="0" fontId="23" fillId="0" borderId="10" xfId="0" applyFont="1" applyBorder="1"/>
    <xf numFmtId="0" fontId="24" fillId="0" borderId="10" xfId="0" applyFont="1" applyBorder="1" applyAlignment="1">
      <alignment horizontal="center"/>
    </xf>
    <xf numFmtId="0" fontId="26" fillId="0" borderId="10" xfId="0" applyFont="1" applyBorder="1"/>
    <xf numFmtId="0" fontId="26" fillId="0" borderId="10" xfId="0" applyFont="1" applyBorder="1" applyAlignment="1">
      <alignment horizontal="center"/>
    </xf>
    <xf numFmtId="0" fontId="24" fillId="0" borderId="10" xfId="0" applyFont="1" applyBorder="1"/>
    <xf numFmtId="0" fontId="22" fillId="0" borderId="10" xfId="0" applyFont="1" applyBorder="1"/>
    <xf numFmtId="0" fontId="22" fillId="0" borderId="10" xfId="0" applyFont="1" applyBorder="1" applyAlignment="1">
      <alignment horizontal="center"/>
    </xf>
    <xf numFmtId="0" fontId="24" fillId="0" borderId="10" xfId="0" applyFont="1" applyBorder="1" applyAlignment="1">
      <alignment wrapText="1"/>
    </xf>
    <xf numFmtId="0" fontId="24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wrapText="1"/>
    </xf>
    <xf numFmtId="0" fontId="22" fillId="0" borderId="10" xfId="0" applyFont="1" applyBorder="1" applyAlignment="1">
      <alignment horizontal="center" wrapText="1"/>
    </xf>
    <xf numFmtId="49" fontId="22" fillId="0" borderId="10" xfId="0" applyNumberFormat="1" applyFont="1" applyBorder="1" applyAlignment="1">
      <alignment wrapText="1"/>
    </xf>
    <xf numFmtId="0" fontId="22" fillId="0" borderId="10" xfId="0" applyFont="1" applyBorder="1" applyAlignment="1">
      <alignment horizontal="justify" vertical="top" wrapText="1"/>
    </xf>
    <xf numFmtId="0" fontId="30" fillId="0" borderId="15" xfId="0" applyFont="1" applyBorder="1" applyAlignment="1">
      <alignment horizontal="justify" vertical="top" wrapText="1"/>
    </xf>
    <xf numFmtId="0" fontId="24" fillId="0" borderId="11" xfId="0" applyFont="1" applyBorder="1" applyAlignment="1">
      <alignment wrapText="1"/>
    </xf>
    <xf numFmtId="0" fontId="25" fillId="0" borderId="10" xfId="0" applyFont="1" applyBorder="1"/>
    <xf numFmtId="49" fontId="25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vertical="top" wrapText="1"/>
    </xf>
    <xf numFmtId="49" fontId="22" fillId="0" borderId="10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vertical="top"/>
    </xf>
    <xf numFmtId="0" fontId="25" fillId="0" borderId="10" xfId="0" applyFont="1" applyBorder="1" applyAlignment="1">
      <alignment vertical="top" wrapText="1"/>
    </xf>
    <xf numFmtId="0" fontId="22" fillId="0" borderId="10" xfId="0" applyFont="1" applyBorder="1" applyAlignment="1">
      <alignment vertical="top"/>
    </xf>
    <xf numFmtId="0" fontId="23" fillId="0" borderId="10" xfId="0" applyFont="1" applyBorder="1" applyAlignment="1">
      <alignment vertical="top" wrapText="1"/>
    </xf>
    <xf numFmtId="0" fontId="22" fillId="0" borderId="12" xfId="0" applyFont="1" applyBorder="1" applyAlignment="1">
      <alignment vertical="top"/>
    </xf>
    <xf numFmtId="49" fontId="22" fillId="0" borderId="0" xfId="0" applyNumberFormat="1" applyFont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vertical="top" wrapText="1"/>
    </xf>
    <xf numFmtId="0" fontId="31" fillId="0" borderId="0" xfId="0" applyFont="1"/>
    <xf numFmtId="166" fontId="25" fillId="0" borderId="10" xfId="46" applyNumberFormat="1" applyFont="1" applyFill="1" applyBorder="1" applyAlignment="1">
      <alignment horizontal="right" wrapText="1" indent="1"/>
    </xf>
    <xf numFmtId="166" fontId="25" fillId="0" borderId="10" xfId="0" applyNumberFormat="1" applyFont="1" applyFill="1" applyBorder="1" applyAlignment="1">
      <alignment horizontal="right" indent="1"/>
    </xf>
    <xf numFmtId="166" fontId="27" fillId="0" borderId="10" xfId="0" applyNumberFormat="1" applyFont="1" applyFill="1" applyBorder="1" applyAlignment="1">
      <alignment horizontal="right" indent="1"/>
    </xf>
    <xf numFmtId="166" fontId="28" fillId="0" borderId="10" xfId="0" applyNumberFormat="1" applyFont="1" applyFill="1" applyBorder="1" applyAlignment="1">
      <alignment horizontal="right" indent="1"/>
    </xf>
    <xf numFmtId="166" fontId="32" fillId="0" borderId="10" xfId="0" applyNumberFormat="1" applyFont="1" applyFill="1" applyBorder="1" applyAlignment="1">
      <alignment horizontal="right" indent="1"/>
    </xf>
    <xf numFmtId="166" fontId="27" fillId="0" borderId="10" xfId="0" applyNumberFormat="1" applyFont="1" applyBorder="1" applyAlignment="1">
      <alignment horizontal="right" indent="1"/>
    </xf>
    <xf numFmtId="166" fontId="25" fillId="0" borderId="10" xfId="0" applyNumberFormat="1" applyFont="1" applyBorder="1" applyAlignment="1">
      <alignment horizontal="right" indent="1"/>
    </xf>
    <xf numFmtId="166" fontId="28" fillId="0" borderId="10" xfId="0" applyNumberFormat="1" applyFont="1" applyBorder="1" applyAlignment="1">
      <alignment horizontal="right" indent="1"/>
    </xf>
    <xf numFmtId="166" fontId="28" fillId="0" borderId="10" xfId="0" applyNumberFormat="1" applyFont="1" applyBorder="1" applyAlignment="1">
      <alignment horizontal="right" wrapText="1" indent="1"/>
    </xf>
    <xf numFmtId="166" fontId="25" fillId="0" borderId="10" xfId="0" applyNumberFormat="1" applyFont="1" applyBorder="1" applyAlignment="1">
      <alignment horizontal="right" wrapText="1" indent="1"/>
    </xf>
    <xf numFmtId="166" fontId="25" fillId="0" borderId="10" xfId="46" applyNumberFormat="1" applyFont="1" applyFill="1" applyBorder="1" applyAlignment="1">
      <alignment horizontal="right" indent="1"/>
    </xf>
    <xf numFmtId="166" fontId="28" fillId="0" borderId="10" xfId="46" applyNumberFormat="1" applyFont="1" applyFill="1" applyBorder="1" applyAlignment="1">
      <alignment horizontal="right" indent="1"/>
    </xf>
    <xf numFmtId="166" fontId="28" fillId="0" borderId="10" xfId="46" applyNumberFormat="1" applyFont="1" applyFill="1" applyBorder="1" applyAlignment="1">
      <alignment horizontal="right" wrapText="1" indent="1"/>
    </xf>
    <xf numFmtId="166" fontId="28" fillId="24" borderId="10" xfId="0" applyNumberFormat="1" applyFont="1" applyFill="1" applyBorder="1" applyAlignment="1">
      <alignment horizontal="right" indent="1"/>
    </xf>
    <xf numFmtId="166" fontId="28" fillId="24" borderId="10" xfId="46" applyNumberFormat="1" applyFont="1" applyFill="1" applyBorder="1" applyAlignment="1">
      <alignment horizontal="right" wrapText="1" indent="1"/>
    </xf>
    <xf numFmtId="166" fontId="0" fillId="0" borderId="0" xfId="0" applyNumberFormat="1"/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/>
    <xf numFmtId="0" fontId="22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top" wrapText="1"/>
    </xf>
  </cellXfs>
  <cellStyles count="4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Плохой" xfId="37" builtinId="27" customBuiltin="1"/>
    <cellStyle name="Пояснение" xfId="38" builtinId="53" customBuiltin="1"/>
    <cellStyle name="Примечание" xfId="39" builtinId="10" customBuiltin="1"/>
    <cellStyle name="Примечание 2" xfId="40" xr:uid="{00000000-0005-0000-0000-000028000000}"/>
    <cellStyle name="Связанная ячейка" xfId="41" builtinId="24" customBuiltin="1"/>
    <cellStyle name="Текст предупреждения" xfId="42" builtinId="11" customBuiltin="1"/>
    <cellStyle name="Финансовый" xfId="46" builtinId="3"/>
    <cellStyle name="Финансовый 2" xfId="43" xr:uid="{00000000-0005-0000-0000-00002C000000}"/>
    <cellStyle name="Финансовый 3" xfId="45" xr:uid="{00000000-0005-0000-0000-00002D000000}"/>
    <cellStyle name="Хороший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"/>
  <sheetViews>
    <sheetView tabSelected="1" topLeftCell="A37" zoomScaleNormal="100" zoomScaleSheetLayoutView="100" workbookViewId="0">
      <selection activeCell="A41" sqref="A41"/>
    </sheetView>
  </sheetViews>
  <sheetFormatPr defaultColWidth="9.109375" defaultRowHeight="13.2" x14ac:dyDescent="0.25"/>
  <cols>
    <col min="1" max="1" width="48.33203125" style="1" customWidth="1"/>
    <col min="2" max="2" width="27.109375" style="2" customWidth="1"/>
    <col min="3" max="3" width="16.109375" style="2" customWidth="1"/>
    <col min="4" max="4" width="15.6640625" style="1" customWidth="1"/>
    <col min="5" max="5" width="16.44140625" style="1" customWidth="1"/>
    <col min="6" max="6" width="13.33203125" style="1" customWidth="1"/>
    <col min="7" max="16384" width="9.109375" style="1"/>
  </cols>
  <sheetData>
    <row r="1" spans="1:6" x14ac:dyDescent="0.25">
      <c r="D1" s="1" t="s">
        <v>0</v>
      </c>
    </row>
    <row r="2" spans="1:6" ht="15" x14ac:dyDescent="0.25">
      <c r="A2" s="59" t="s">
        <v>177</v>
      </c>
      <c r="B2" s="59"/>
      <c r="C2" s="59"/>
      <c r="D2" s="59"/>
      <c r="E2" s="59"/>
      <c r="F2" s="60"/>
    </row>
    <row r="3" spans="1:6" x14ac:dyDescent="0.25">
      <c r="A3" s="61" t="s">
        <v>151</v>
      </c>
      <c r="B3" s="62"/>
      <c r="C3" s="62"/>
      <c r="D3" s="62"/>
      <c r="E3" s="62"/>
      <c r="F3" s="62"/>
    </row>
    <row r="4" spans="1:6" ht="15.75" customHeight="1" x14ac:dyDescent="0.25">
      <c r="A4" s="63" t="s">
        <v>165</v>
      </c>
      <c r="B4" s="63" t="s">
        <v>1</v>
      </c>
      <c r="C4" s="67" t="s">
        <v>175</v>
      </c>
      <c r="D4" s="63" t="s">
        <v>170</v>
      </c>
      <c r="E4" s="63" t="s">
        <v>2</v>
      </c>
      <c r="F4" s="63" t="s">
        <v>152</v>
      </c>
    </row>
    <row r="5" spans="1:6" x14ac:dyDescent="0.25">
      <c r="A5" s="63"/>
      <c r="B5" s="63"/>
      <c r="C5" s="68"/>
      <c r="D5" s="63"/>
      <c r="E5" s="63"/>
      <c r="F5" s="63"/>
    </row>
    <row r="6" spans="1:6" ht="15" x14ac:dyDescent="0.25">
      <c r="A6" s="14" t="s">
        <v>3</v>
      </c>
      <c r="B6" s="15" t="s">
        <v>4</v>
      </c>
      <c r="C6" s="49">
        <f>C7+C23</f>
        <v>734865.6</v>
      </c>
      <c r="D6" s="49">
        <f t="shared" ref="D6" si="0">D7+D23</f>
        <v>228888</v>
      </c>
      <c r="E6" s="49">
        <f>E7+E23</f>
        <v>505977.60000000003</v>
      </c>
      <c r="F6" s="44">
        <f>D6*100/C6</f>
        <v>31.146919926582495</v>
      </c>
    </row>
    <row r="7" spans="1:6" s="3" customFormat="1" ht="12.75" customHeight="1" x14ac:dyDescent="0.25">
      <c r="A7" s="16" t="s">
        <v>5</v>
      </c>
      <c r="B7" s="17"/>
      <c r="C7" s="48">
        <f>C8+C10+C13+C18+C21+C22</f>
        <v>618918.5</v>
      </c>
      <c r="D7" s="48">
        <f t="shared" ref="D7" si="1">D8+D10+D13+D18+D21+D22</f>
        <v>190194.6</v>
      </c>
      <c r="E7" s="48">
        <f>E8+E10+E13+E18+E21+E22</f>
        <v>428723.9</v>
      </c>
      <c r="F7" s="45">
        <f>D7*100/C7</f>
        <v>30.730152677614257</v>
      </c>
    </row>
    <row r="8" spans="1:6" s="4" customFormat="1" ht="13.8" x14ac:dyDescent="0.25">
      <c r="A8" s="18" t="s">
        <v>6</v>
      </c>
      <c r="B8" s="15" t="s">
        <v>7</v>
      </c>
      <c r="C8" s="49">
        <f>C9</f>
        <v>437152.9</v>
      </c>
      <c r="D8" s="49">
        <f t="shared" ref="D8:E8" si="2">D9</f>
        <v>127284.9</v>
      </c>
      <c r="E8" s="49">
        <f t="shared" si="2"/>
        <v>309868</v>
      </c>
      <c r="F8" s="44">
        <f>D8*100/C8</f>
        <v>29.116791859324277</v>
      </c>
    </row>
    <row r="9" spans="1:6" ht="13.8" x14ac:dyDescent="0.25">
      <c r="A9" s="19" t="s">
        <v>8</v>
      </c>
      <c r="B9" s="20" t="s">
        <v>9</v>
      </c>
      <c r="C9" s="50">
        <v>437152.9</v>
      </c>
      <c r="D9" s="50">
        <v>127284.9</v>
      </c>
      <c r="E9" s="50">
        <f>C9-D9</f>
        <v>309868</v>
      </c>
      <c r="F9" s="46">
        <f>D9*100/C9</f>
        <v>29.116791859324277</v>
      </c>
    </row>
    <row r="10" spans="1:6" s="5" customFormat="1" ht="26.4" x14ac:dyDescent="0.25">
      <c r="A10" s="21" t="s">
        <v>10</v>
      </c>
      <c r="B10" s="22" t="s">
        <v>11</v>
      </c>
      <c r="C10" s="49">
        <f>C11+C12</f>
        <v>17009.900000000001</v>
      </c>
      <c r="D10" s="49">
        <f t="shared" ref="D10:E10" si="3">D11+D12</f>
        <v>6336.7</v>
      </c>
      <c r="E10" s="49">
        <f t="shared" si="3"/>
        <v>10673.200000000003</v>
      </c>
      <c r="F10" s="44">
        <f t="shared" ref="F10:F44" si="4">D10*100/C10</f>
        <v>37.253011481548974</v>
      </c>
    </row>
    <row r="11" spans="1:6" s="6" customFormat="1" ht="26.4" x14ac:dyDescent="0.25">
      <c r="A11" s="23" t="s">
        <v>12</v>
      </c>
      <c r="B11" s="24" t="s">
        <v>13</v>
      </c>
      <c r="C11" s="50">
        <v>17009.900000000001</v>
      </c>
      <c r="D11" s="51">
        <v>6232.3</v>
      </c>
      <c r="E11" s="50">
        <f>C11-D11</f>
        <v>10777.600000000002</v>
      </c>
      <c r="F11" s="46">
        <f t="shared" si="4"/>
        <v>36.639251259560609</v>
      </c>
    </row>
    <row r="12" spans="1:6" s="6" customFormat="1" ht="13.8" x14ac:dyDescent="0.25">
      <c r="A12" s="23" t="s">
        <v>173</v>
      </c>
      <c r="B12" s="24" t="s">
        <v>174</v>
      </c>
      <c r="C12" s="50"/>
      <c r="D12" s="51">
        <v>104.4</v>
      </c>
      <c r="E12" s="50">
        <f>C12-D12</f>
        <v>-104.4</v>
      </c>
      <c r="F12" s="46"/>
    </row>
    <row r="13" spans="1:6" ht="13.8" x14ac:dyDescent="0.25">
      <c r="A13" s="21" t="s">
        <v>14</v>
      </c>
      <c r="B13" s="15" t="s">
        <v>15</v>
      </c>
      <c r="C13" s="49">
        <f>C14+C15+C16+C17</f>
        <v>84486.099999999991</v>
      </c>
      <c r="D13" s="49">
        <f t="shared" ref="D13:E13" si="5">D14+D15+D16+D17</f>
        <v>26142.6</v>
      </c>
      <c r="E13" s="49">
        <f t="shared" si="5"/>
        <v>58343.5</v>
      </c>
      <c r="F13" s="44">
        <f t="shared" si="4"/>
        <v>30.943078210498534</v>
      </c>
    </row>
    <row r="14" spans="1:6" ht="26.4" x14ac:dyDescent="0.25">
      <c r="A14" s="25" t="s">
        <v>141</v>
      </c>
      <c r="B14" s="20" t="s">
        <v>142</v>
      </c>
      <c r="C14" s="50">
        <v>81428.399999999994</v>
      </c>
      <c r="D14" s="50">
        <v>25323.200000000001</v>
      </c>
      <c r="E14" s="50">
        <f>C14-D14</f>
        <v>56105.2</v>
      </c>
      <c r="F14" s="46">
        <f t="shared" si="4"/>
        <v>31.098732137681697</v>
      </c>
    </row>
    <row r="15" spans="1:6" ht="12.75" customHeight="1" x14ac:dyDescent="0.25">
      <c r="A15" s="25" t="s">
        <v>16</v>
      </c>
      <c r="B15" s="20" t="s">
        <v>17</v>
      </c>
      <c r="C15" s="50"/>
      <c r="D15" s="50">
        <v>9.6</v>
      </c>
      <c r="E15" s="50">
        <f>C15-D15</f>
        <v>-9.6</v>
      </c>
      <c r="F15" s="46"/>
    </row>
    <row r="16" spans="1:6" ht="12.75" customHeight="1" x14ac:dyDescent="0.25">
      <c r="A16" s="25" t="s">
        <v>18</v>
      </c>
      <c r="B16" s="20" t="s">
        <v>19</v>
      </c>
      <c r="C16" s="50"/>
      <c r="D16" s="50">
        <v>-0.8</v>
      </c>
      <c r="E16" s="50">
        <f>C16-D16</f>
        <v>0.8</v>
      </c>
      <c r="F16" s="46"/>
    </row>
    <row r="17" spans="1:6" ht="26.4" x14ac:dyDescent="0.25">
      <c r="A17" s="25" t="s">
        <v>172</v>
      </c>
      <c r="B17" s="20" t="s">
        <v>138</v>
      </c>
      <c r="C17" s="50">
        <v>3057.7</v>
      </c>
      <c r="D17" s="50">
        <v>810.6</v>
      </c>
      <c r="E17" s="50">
        <f>C17-D17</f>
        <v>2247.1</v>
      </c>
      <c r="F17" s="46">
        <f t="shared" si="4"/>
        <v>26.510121987114498</v>
      </c>
    </row>
    <row r="18" spans="1:6" ht="13.8" x14ac:dyDescent="0.25">
      <c r="A18" s="21" t="s">
        <v>20</v>
      </c>
      <c r="B18" s="15" t="s">
        <v>21</v>
      </c>
      <c r="C18" s="49">
        <f>C19+C20</f>
        <v>79828.600000000006</v>
      </c>
      <c r="D18" s="49">
        <f t="shared" ref="D18:E18" si="6">D19+D20</f>
        <v>30314.399999999998</v>
      </c>
      <c r="E18" s="49">
        <f t="shared" si="6"/>
        <v>49514.2</v>
      </c>
      <c r="F18" s="44">
        <f t="shared" si="4"/>
        <v>37.974360066442351</v>
      </c>
    </row>
    <row r="19" spans="1:6" ht="13.8" x14ac:dyDescent="0.25">
      <c r="A19" s="23" t="s">
        <v>22</v>
      </c>
      <c r="B19" s="20" t="s">
        <v>23</v>
      </c>
      <c r="C19" s="50">
        <v>21210</v>
      </c>
      <c r="D19" s="50">
        <v>1620.1</v>
      </c>
      <c r="E19" s="50">
        <f>C19-D19</f>
        <v>19589.900000000001</v>
      </c>
      <c r="F19" s="46">
        <f t="shared" si="4"/>
        <v>7.6383781235266381</v>
      </c>
    </row>
    <row r="20" spans="1:6" ht="13.8" x14ac:dyDescent="0.25">
      <c r="A20" s="23" t="s">
        <v>24</v>
      </c>
      <c r="B20" s="20" t="s">
        <v>25</v>
      </c>
      <c r="C20" s="50">
        <v>58618.6</v>
      </c>
      <c r="D20" s="50">
        <v>28694.3</v>
      </c>
      <c r="E20" s="50">
        <f>C20-D20</f>
        <v>29924.3</v>
      </c>
      <c r="F20" s="46">
        <f t="shared" si="4"/>
        <v>48.950844953649522</v>
      </c>
    </row>
    <row r="21" spans="1:6" ht="13.8" x14ac:dyDescent="0.25">
      <c r="A21" s="21" t="s">
        <v>26</v>
      </c>
      <c r="B21" s="15" t="s">
        <v>27</v>
      </c>
      <c r="C21" s="49">
        <v>441</v>
      </c>
      <c r="D21" s="49">
        <v>116</v>
      </c>
      <c r="E21" s="49">
        <f>C21-D21</f>
        <v>325</v>
      </c>
      <c r="F21" s="44">
        <f t="shared" si="4"/>
        <v>26.303854875283445</v>
      </c>
    </row>
    <row r="22" spans="1:6" ht="26.25" customHeight="1" x14ac:dyDescent="0.25">
      <c r="A22" s="21" t="s">
        <v>28</v>
      </c>
      <c r="B22" s="15" t="s">
        <v>29</v>
      </c>
      <c r="C22" s="49">
        <v>0</v>
      </c>
      <c r="D22" s="49"/>
      <c r="E22" s="49">
        <f>C22-D22</f>
        <v>0</v>
      </c>
      <c r="F22" s="44"/>
    </row>
    <row r="23" spans="1:6" s="3" customFormat="1" ht="12.75" customHeight="1" x14ac:dyDescent="0.25">
      <c r="A23" s="16" t="s">
        <v>30</v>
      </c>
      <c r="B23" s="17"/>
      <c r="C23" s="48">
        <f>SUM(C24:C30)</f>
        <v>115947.1</v>
      </c>
      <c r="D23" s="48">
        <f t="shared" ref="D23" si="7">SUM(D24:D30)</f>
        <v>38693.399999999994</v>
      </c>
      <c r="E23" s="48">
        <f>SUM(E24:E30)</f>
        <v>77253.7</v>
      </c>
      <c r="F23" s="45">
        <f t="shared" si="4"/>
        <v>33.371597909736415</v>
      </c>
    </row>
    <row r="24" spans="1:6" ht="26.4" x14ac:dyDescent="0.25">
      <c r="A24" s="21" t="s">
        <v>31</v>
      </c>
      <c r="B24" s="15" t="s">
        <v>32</v>
      </c>
      <c r="C24" s="49">
        <v>104759.4</v>
      </c>
      <c r="D24" s="49">
        <v>34232.1</v>
      </c>
      <c r="E24" s="49">
        <f t="shared" ref="E24:E31" si="8">C24-D24</f>
        <v>70527.299999999988</v>
      </c>
      <c r="F24" s="44">
        <f t="shared" si="4"/>
        <v>32.676876728961794</v>
      </c>
    </row>
    <row r="25" spans="1:6" ht="13.8" x14ac:dyDescent="0.25">
      <c r="A25" s="21" t="s">
        <v>33</v>
      </c>
      <c r="B25" s="15" t="s">
        <v>34</v>
      </c>
      <c r="C25" s="49"/>
      <c r="D25" s="49"/>
      <c r="E25" s="49">
        <f t="shared" si="8"/>
        <v>0</v>
      </c>
      <c r="F25" s="44"/>
    </row>
    <row r="26" spans="1:6" ht="26.4" x14ac:dyDescent="0.25">
      <c r="A26" s="21" t="s">
        <v>35</v>
      </c>
      <c r="B26" s="15" t="s">
        <v>36</v>
      </c>
      <c r="C26" s="49">
        <v>14.8</v>
      </c>
      <c r="D26" s="49">
        <v>125.1</v>
      </c>
      <c r="E26" s="49">
        <f t="shared" si="8"/>
        <v>-110.3</v>
      </c>
      <c r="F26" s="44">
        <f t="shared" si="4"/>
        <v>845.2702702702702</v>
      </c>
    </row>
    <row r="27" spans="1:6" ht="24" customHeight="1" x14ac:dyDescent="0.25">
      <c r="A27" s="21" t="s">
        <v>37</v>
      </c>
      <c r="B27" s="15" t="s">
        <v>38</v>
      </c>
      <c r="C27" s="49">
        <v>10301.799999999999</v>
      </c>
      <c r="D27" s="49">
        <v>3945.2</v>
      </c>
      <c r="E27" s="49">
        <f t="shared" si="8"/>
        <v>6356.5999999999995</v>
      </c>
      <c r="F27" s="44">
        <f t="shared" si="4"/>
        <v>38.29622007804462</v>
      </c>
    </row>
    <row r="28" spans="1:6" ht="13.8" x14ac:dyDescent="0.25">
      <c r="A28" s="21" t="s">
        <v>39</v>
      </c>
      <c r="B28" s="15" t="s">
        <v>40</v>
      </c>
      <c r="C28" s="49"/>
      <c r="D28" s="49"/>
      <c r="E28" s="49">
        <f t="shared" si="8"/>
        <v>0</v>
      </c>
      <c r="F28" s="46"/>
    </row>
    <row r="29" spans="1:6" ht="13.8" x14ac:dyDescent="0.25">
      <c r="A29" s="21" t="s">
        <v>41</v>
      </c>
      <c r="B29" s="15" t="s">
        <v>42</v>
      </c>
      <c r="C29" s="49">
        <v>130.80000000000001</v>
      </c>
      <c r="D29" s="49">
        <v>7</v>
      </c>
      <c r="E29" s="49">
        <f t="shared" si="8"/>
        <v>123.80000000000001</v>
      </c>
      <c r="F29" s="44">
        <f t="shared" si="4"/>
        <v>5.3516819571865435</v>
      </c>
    </row>
    <row r="30" spans="1:6" ht="13.8" x14ac:dyDescent="0.25">
      <c r="A30" s="21" t="s">
        <v>43</v>
      </c>
      <c r="B30" s="15" t="s">
        <v>44</v>
      </c>
      <c r="C30" s="49">
        <v>740.3</v>
      </c>
      <c r="D30" s="49">
        <v>384</v>
      </c>
      <c r="E30" s="49">
        <f t="shared" si="8"/>
        <v>356.29999999999995</v>
      </c>
      <c r="F30" s="44">
        <f t="shared" si="4"/>
        <v>51.870863163582335</v>
      </c>
    </row>
    <row r="31" spans="1:6" ht="15" x14ac:dyDescent="0.25">
      <c r="A31" s="14" t="s">
        <v>45</v>
      </c>
      <c r="B31" s="15" t="s">
        <v>46</v>
      </c>
      <c r="C31" s="49">
        <f>C32+C38+C39+C40+C42+C43</f>
        <v>2195438.2000000002</v>
      </c>
      <c r="D31" s="49">
        <f>D32+D38+D39+D40+D42+D43+D41</f>
        <v>500730.10000000003</v>
      </c>
      <c r="E31" s="49">
        <f t="shared" si="8"/>
        <v>1694708.1</v>
      </c>
      <c r="F31" s="44">
        <f t="shared" si="4"/>
        <v>22.80775200139999</v>
      </c>
    </row>
    <row r="32" spans="1:6" ht="39" customHeight="1" x14ac:dyDescent="0.25">
      <c r="A32" s="21" t="s">
        <v>47</v>
      </c>
      <c r="B32" s="15" t="s">
        <v>48</v>
      </c>
      <c r="C32" s="49">
        <f>SUM(C33:C37)</f>
        <v>2195438.2000000002</v>
      </c>
      <c r="D32" s="49">
        <f t="shared" ref="D32:E32" si="9">SUM(D33:D37)</f>
        <v>540453.5</v>
      </c>
      <c r="E32" s="49">
        <f t="shared" si="9"/>
        <v>1654984.7000000002</v>
      </c>
      <c r="F32" s="44">
        <f t="shared" si="4"/>
        <v>24.617112884343541</v>
      </c>
    </row>
    <row r="33" spans="1:8" ht="26.4" x14ac:dyDescent="0.25">
      <c r="A33" s="23" t="s">
        <v>144</v>
      </c>
      <c r="B33" s="20" t="s">
        <v>147</v>
      </c>
      <c r="C33" s="50">
        <v>262001</v>
      </c>
      <c r="D33" s="50">
        <v>107172</v>
      </c>
      <c r="E33" s="50">
        <f>C33-D33</f>
        <v>154829</v>
      </c>
      <c r="F33" s="46">
        <f t="shared" si="4"/>
        <v>40.905187384780973</v>
      </c>
    </row>
    <row r="34" spans="1:8" ht="26.4" x14ac:dyDescent="0.25">
      <c r="A34" s="26" t="s">
        <v>145</v>
      </c>
      <c r="B34" s="20" t="s">
        <v>148</v>
      </c>
      <c r="C34" s="50">
        <v>93454.6</v>
      </c>
      <c r="D34" s="50">
        <v>18891.8</v>
      </c>
      <c r="E34" s="50">
        <f>C34-D34</f>
        <v>74562.8</v>
      </c>
      <c r="F34" s="46">
        <f t="shared" si="4"/>
        <v>20.214949290885627</v>
      </c>
    </row>
    <row r="35" spans="1:8" ht="26.4" x14ac:dyDescent="0.25">
      <c r="A35" s="27" t="s">
        <v>146</v>
      </c>
      <c r="B35" s="20" t="s">
        <v>149</v>
      </c>
      <c r="C35" s="50">
        <v>605673.30000000005</v>
      </c>
      <c r="D35" s="50">
        <v>235132.5</v>
      </c>
      <c r="E35" s="50">
        <f>C35-D35</f>
        <v>370540.80000000005</v>
      </c>
      <c r="F35" s="46">
        <f t="shared" si="4"/>
        <v>38.821671683397632</v>
      </c>
    </row>
    <row r="36" spans="1:8" ht="15" customHeight="1" x14ac:dyDescent="0.25">
      <c r="A36" s="23" t="s">
        <v>49</v>
      </c>
      <c r="B36" s="20" t="s">
        <v>153</v>
      </c>
      <c r="C36" s="50">
        <v>1234309.3</v>
      </c>
      <c r="D36" s="50">
        <v>179257.2</v>
      </c>
      <c r="E36" s="50">
        <f>C36-D36</f>
        <v>1055052.1000000001</v>
      </c>
      <c r="F36" s="46">
        <f t="shared" si="4"/>
        <v>14.522875263112738</v>
      </c>
    </row>
    <row r="37" spans="1:8" ht="26.4" x14ac:dyDescent="0.25">
      <c r="A37" s="23" t="s">
        <v>50</v>
      </c>
      <c r="B37" s="20" t="s">
        <v>154</v>
      </c>
      <c r="C37" s="50"/>
      <c r="D37" s="50"/>
      <c r="E37" s="50">
        <v>0</v>
      </c>
      <c r="F37" s="46"/>
    </row>
    <row r="38" spans="1:8" ht="26.4" x14ac:dyDescent="0.25">
      <c r="A38" s="21" t="s">
        <v>51</v>
      </c>
      <c r="B38" s="15" t="s">
        <v>52</v>
      </c>
      <c r="C38" s="50"/>
      <c r="D38" s="50"/>
      <c r="E38" s="49">
        <v>0</v>
      </c>
      <c r="F38" s="46"/>
    </row>
    <row r="39" spans="1:8" ht="24" customHeight="1" x14ac:dyDescent="0.25">
      <c r="A39" s="21" t="s">
        <v>53</v>
      </c>
      <c r="B39" s="15" t="s">
        <v>54</v>
      </c>
      <c r="C39" s="50"/>
      <c r="D39" s="50"/>
      <c r="E39" s="49">
        <v>0</v>
      </c>
      <c r="F39" s="46"/>
    </row>
    <row r="40" spans="1:8" ht="13.5" customHeight="1" x14ac:dyDescent="0.25">
      <c r="A40" s="21" t="s">
        <v>55</v>
      </c>
      <c r="B40" s="15" t="s">
        <v>56</v>
      </c>
      <c r="C40" s="49"/>
      <c r="D40" s="49">
        <v>185.5</v>
      </c>
      <c r="E40" s="49">
        <f t="shared" ref="E40:E44" si="10">C40-D40</f>
        <v>-185.5</v>
      </c>
      <c r="F40" s="44"/>
    </row>
    <row r="41" spans="1:8" ht="105.6" x14ac:dyDescent="0.25">
      <c r="A41" s="69" t="s">
        <v>179</v>
      </c>
      <c r="B41" s="15" t="s">
        <v>178</v>
      </c>
      <c r="C41" s="49"/>
      <c r="D41" s="49">
        <v>-19236.599999999999</v>
      </c>
      <c r="E41" s="49">
        <f t="shared" si="10"/>
        <v>19236.599999999999</v>
      </c>
      <c r="F41" s="44"/>
    </row>
    <row r="42" spans="1:8" ht="50.25" customHeight="1" x14ac:dyDescent="0.25">
      <c r="A42" s="28" t="s">
        <v>140</v>
      </c>
      <c r="B42" s="15" t="s">
        <v>139</v>
      </c>
      <c r="C42" s="49"/>
      <c r="D42" s="49">
        <v>5323.9</v>
      </c>
      <c r="E42" s="49">
        <f t="shared" si="10"/>
        <v>-5323.9</v>
      </c>
      <c r="F42" s="44"/>
    </row>
    <row r="43" spans="1:8" s="6" customFormat="1" ht="39" customHeight="1" x14ac:dyDescent="0.25">
      <c r="A43" s="28" t="s">
        <v>57</v>
      </c>
      <c r="B43" s="22" t="s">
        <v>58</v>
      </c>
      <c r="C43" s="49"/>
      <c r="D43" s="52">
        <v>-25996.2</v>
      </c>
      <c r="E43" s="49">
        <f t="shared" si="10"/>
        <v>25996.2</v>
      </c>
      <c r="F43" s="44"/>
    </row>
    <row r="44" spans="1:8" s="7" customFormat="1" ht="14.25" customHeight="1" x14ac:dyDescent="0.25">
      <c r="A44" s="64" t="s">
        <v>59</v>
      </c>
      <c r="B44" s="65"/>
      <c r="C44" s="49">
        <f>C6+C31</f>
        <v>2930303.8000000003</v>
      </c>
      <c r="D44" s="49">
        <f>D6+D31</f>
        <v>729618.10000000009</v>
      </c>
      <c r="E44" s="49">
        <f t="shared" si="10"/>
        <v>2200685.7000000002</v>
      </c>
      <c r="F44" s="44">
        <f t="shared" si="4"/>
        <v>24.899059954124898</v>
      </c>
    </row>
    <row r="45" spans="1:8" s="7" customFormat="1" ht="14.25" customHeight="1" x14ac:dyDescent="0.25">
      <c r="A45" s="29" t="s">
        <v>60</v>
      </c>
      <c r="B45" s="30" t="s">
        <v>61</v>
      </c>
      <c r="C45" s="53">
        <f>C46+C47+C48+C49+C50+C51+C52+C53</f>
        <v>170550.2</v>
      </c>
      <c r="D45" s="53">
        <f>D46+D47+D48+D49+D50+D51+D52+D53</f>
        <v>73692.400000000009</v>
      </c>
      <c r="E45" s="44">
        <f>C45-D45</f>
        <v>96857.8</v>
      </c>
      <c r="F45" s="44">
        <f>D45*100/C45</f>
        <v>43.20862713734725</v>
      </c>
    </row>
    <row r="46" spans="1:8" s="7" customFormat="1" ht="27.75" customHeight="1" x14ac:dyDescent="0.25">
      <c r="A46" s="31" t="s">
        <v>162</v>
      </c>
      <c r="B46" s="32" t="s">
        <v>62</v>
      </c>
      <c r="C46" s="54">
        <v>6217.9</v>
      </c>
      <c r="D46" s="54">
        <v>3294.1</v>
      </c>
      <c r="E46" s="46">
        <f t="shared" ref="E46:E98" si="11">C46-D46</f>
        <v>2923.7999999999997</v>
      </c>
      <c r="F46" s="46">
        <f t="shared" ref="F46:F91" si="12">D46*100/C46</f>
        <v>52.977693433474329</v>
      </c>
    </row>
    <row r="47" spans="1:8" s="4" customFormat="1" ht="39.6" x14ac:dyDescent="0.25">
      <c r="A47" s="31" t="s">
        <v>155</v>
      </c>
      <c r="B47" s="32" t="s">
        <v>63</v>
      </c>
      <c r="C47" s="55">
        <v>5502.3</v>
      </c>
      <c r="D47" s="54">
        <v>2596.6</v>
      </c>
      <c r="E47" s="46">
        <f t="shared" si="11"/>
        <v>2905.7000000000003</v>
      </c>
      <c r="F47" s="46">
        <f t="shared" si="12"/>
        <v>47.191174599712845</v>
      </c>
      <c r="H47" s="42"/>
    </row>
    <row r="48" spans="1:8" s="4" customFormat="1" ht="39.75" customHeight="1" x14ac:dyDescent="0.25">
      <c r="A48" s="31" t="s">
        <v>171</v>
      </c>
      <c r="B48" s="32" t="s">
        <v>64</v>
      </c>
      <c r="C48" s="55">
        <v>32472.7</v>
      </c>
      <c r="D48" s="54">
        <v>14705</v>
      </c>
      <c r="E48" s="46">
        <f t="shared" si="11"/>
        <v>17767.7</v>
      </c>
      <c r="F48" s="46">
        <f t="shared" si="12"/>
        <v>45.284192567910893</v>
      </c>
    </row>
    <row r="49" spans="1:6" s="4" customFormat="1" ht="15.75" customHeight="1" x14ac:dyDescent="0.25">
      <c r="A49" s="31" t="s">
        <v>65</v>
      </c>
      <c r="B49" s="32" t="s">
        <v>66</v>
      </c>
      <c r="C49" s="55">
        <v>77.900000000000006</v>
      </c>
      <c r="D49" s="54">
        <v>77.900000000000006</v>
      </c>
      <c r="E49" s="46">
        <f t="shared" si="11"/>
        <v>0</v>
      </c>
      <c r="F49" s="46">
        <f t="shared" si="12"/>
        <v>100</v>
      </c>
    </row>
    <row r="50" spans="1:6" s="4" customFormat="1" ht="40.5" customHeight="1" x14ac:dyDescent="0.25">
      <c r="A50" s="31" t="s">
        <v>67</v>
      </c>
      <c r="B50" s="32" t="s">
        <v>68</v>
      </c>
      <c r="C50" s="55">
        <v>29781.7</v>
      </c>
      <c r="D50" s="54">
        <v>11832</v>
      </c>
      <c r="E50" s="46">
        <f t="shared" si="11"/>
        <v>17949.7</v>
      </c>
      <c r="F50" s="46">
        <f t="shared" si="12"/>
        <v>39.729095384078143</v>
      </c>
    </row>
    <row r="51" spans="1:6" s="4" customFormat="1" ht="14.25" customHeight="1" x14ac:dyDescent="0.25">
      <c r="A51" s="31" t="s">
        <v>69</v>
      </c>
      <c r="B51" s="32" t="s">
        <v>70</v>
      </c>
      <c r="C51" s="54">
        <v>3558.1</v>
      </c>
      <c r="D51" s="54">
        <v>0</v>
      </c>
      <c r="E51" s="46">
        <f t="shared" si="11"/>
        <v>3558.1</v>
      </c>
      <c r="F51" s="46">
        <v>0</v>
      </c>
    </row>
    <row r="52" spans="1:6" s="4" customFormat="1" ht="16.5" customHeight="1" x14ac:dyDescent="0.25">
      <c r="A52" s="31" t="s">
        <v>71</v>
      </c>
      <c r="B52" s="32" t="s">
        <v>72</v>
      </c>
      <c r="C52" s="55">
        <v>1884.2</v>
      </c>
      <c r="D52" s="54">
        <v>0</v>
      </c>
      <c r="E52" s="46">
        <f t="shared" si="11"/>
        <v>1884.2</v>
      </c>
      <c r="F52" s="46">
        <f t="shared" ref="F52" si="13">D52*100/C52</f>
        <v>0</v>
      </c>
    </row>
    <row r="53" spans="1:6" s="4" customFormat="1" ht="15.75" customHeight="1" x14ac:dyDescent="0.25">
      <c r="A53" s="31" t="s">
        <v>73</v>
      </c>
      <c r="B53" s="32" t="s">
        <v>74</v>
      </c>
      <c r="C53" s="57">
        <v>91055.4</v>
      </c>
      <c r="D53" s="54">
        <v>41186.800000000003</v>
      </c>
      <c r="E53" s="46">
        <f t="shared" si="11"/>
        <v>49868.599999999991</v>
      </c>
      <c r="F53" s="46">
        <f t="shared" si="12"/>
        <v>45.232682520751112</v>
      </c>
    </row>
    <row r="54" spans="1:6" s="4" customFormat="1" ht="17.25" customHeight="1" x14ac:dyDescent="0.25">
      <c r="A54" s="33" t="s">
        <v>75</v>
      </c>
      <c r="B54" s="30" t="s">
        <v>76</v>
      </c>
      <c r="C54" s="43">
        <v>4034.1</v>
      </c>
      <c r="D54" s="53">
        <v>1088.2</v>
      </c>
      <c r="E54" s="44">
        <f t="shared" si="11"/>
        <v>2945.8999999999996</v>
      </c>
      <c r="F54" s="44">
        <f t="shared" si="12"/>
        <v>26.975037802731713</v>
      </c>
    </row>
    <row r="55" spans="1:6" s="4" customFormat="1" ht="27.6" x14ac:dyDescent="0.25">
      <c r="A55" s="34" t="s">
        <v>77</v>
      </c>
      <c r="B55" s="30" t="s">
        <v>78</v>
      </c>
      <c r="C55" s="43">
        <f>C56+C57+C58</f>
        <v>34162</v>
      </c>
      <c r="D55" s="43">
        <f>D56+D57+D58</f>
        <v>16626.2</v>
      </c>
      <c r="E55" s="44">
        <f t="shared" si="11"/>
        <v>17535.8</v>
      </c>
      <c r="F55" s="44">
        <f t="shared" si="12"/>
        <v>48.668696212165564</v>
      </c>
    </row>
    <row r="56" spans="1:6" s="4" customFormat="1" ht="13.8" x14ac:dyDescent="0.25">
      <c r="A56" s="31" t="s">
        <v>156</v>
      </c>
      <c r="B56" s="32" t="s">
        <v>79</v>
      </c>
      <c r="C56" s="55"/>
      <c r="D56" s="54"/>
      <c r="E56" s="46">
        <f t="shared" si="11"/>
        <v>0</v>
      </c>
      <c r="F56" s="46"/>
    </row>
    <row r="57" spans="1:6" s="4" customFormat="1" ht="39.6" x14ac:dyDescent="0.25">
      <c r="A57" s="31" t="s">
        <v>163</v>
      </c>
      <c r="B57" s="32" t="s">
        <v>80</v>
      </c>
      <c r="C57" s="55">
        <v>26349</v>
      </c>
      <c r="D57" s="54">
        <v>9048</v>
      </c>
      <c r="E57" s="46">
        <f t="shared" si="11"/>
        <v>17301</v>
      </c>
      <c r="F57" s="46">
        <f t="shared" si="12"/>
        <v>34.339064101104405</v>
      </c>
    </row>
    <row r="58" spans="1:6" s="4" customFormat="1" ht="26.4" x14ac:dyDescent="0.25">
      <c r="A58" s="31" t="s">
        <v>81</v>
      </c>
      <c r="B58" s="32" t="s">
        <v>82</v>
      </c>
      <c r="C58" s="46">
        <v>7813</v>
      </c>
      <c r="D58" s="46">
        <v>7578.2</v>
      </c>
      <c r="E58" s="46">
        <f t="shared" si="11"/>
        <v>234.80000000000018</v>
      </c>
      <c r="F58" s="46">
        <f t="shared" si="12"/>
        <v>96.994752335850507</v>
      </c>
    </row>
    <row r="59" spans="1:6" s="4" customFormat="1" ht="13.8" x14ac:dyDescent="0.25">
      <c r="A59" s="34" t="s">
        <v>83</v>
      </c>
      <c r="B59" s="30" t="s">
        <v>84</v>
      </c>
      <c r="C59" s="43">
        <f>C60+C61+C62+C63+C64+C65+C66+C67</f>
        <v>42905.700000000004</v>
      </c>
      <c r="D59" s="43">
        <f>D60+D61+D62+D63+D64+D65+D66+D67</f>
        <v>25921.300000000003</v>
      </c>
      <c r="E59" s="44">
        <f t="shared" si="11"/>
        <v>16984.400000000001</v>
      </c>
      <c r="F59" s="44">
        <f t="shared" si="12"/>
        <v>60.414583610103094</v>
      </c>
    </row>
    <row r="60" spans="1:6" s="4" customFormat="1" ht="13.8" x14ac:dyDescent="0.25">
      <c r="A60" s="41" t="s">
        <v>169</v>
      </c>
      <c r="B60" s="32" t="s">
        <v>168</v>
      </c>
      <c r="C60" s="55"/>
      <c r="D60" s="55"/>
      <c r="E60" s="46">
        <f t="shared" si="11"/>
        <v>0</v>
      </c>
      <c r="F60" s="44"/>
    </row>
    <row r="61" spans="1:6" s="4" customFormat="1" ht="13.8" x14ac:dyDescent="0.25">
      <c r="A61" s="35" t="s">
        <v>85</v>
      </c>
      <c r="B61" s="32" t="s">
        <v>86</v>
      </c>
      <c r="C61" s="46">
        <v>1311.1</v>
      </c>
      <c r="D61" s="46">
        <v>480.7</v>
      </c>
      <c r="E61" s="46">
        <f t="shared" si="11"/>
        <v>830.39999999999986</v>
      </c>
      <c r="F61" s="46">
        <f t="shared" si="12"/>
        <v>36.663870032796893</v>
      </c>
    </row>
    <row r="62" spans="1:6" s="4" customFormat="1" ht="13.8" x14ac:dyDescent="0.25">
      <c r="A62" s="35" t="s">
        <v>87</v>
      </c>
      <c r="B62" s="32" t="s">
        <v>88</v>
      </c>
      <c r="C62" s="46"/>
      <c r="D62" s="46"/>
      <c r="E62" s="46">
        <f t="shared" si="11"/>
        <v>0</v>
      </c>
      <c r="F62" s="46"/>
    </row>
    <row r="63" spans="1:6" s="4" customFormat="1" ht="13.8" x14ac:dyDescent="0.25">
      <c r="A63" s="35" t="s">
        <v>89</v>
      </c>
      <c r="B63" s="32" t="s">
        <v>90</v>
      </c>
      <c r="C63" s="46"/>
      <c r="D63" s="46"/>
      <c r="E63" s="46">
        <f t="shared" si="11"/>
        <v>0</v>
      </c>
      <c r="F63" s="46"/>
    </row>
    <row r="64" spans="1:6" s="4" customFormat="1" ht="13.8" x14ac:dyDescent="0.25">
      <c r="A64" s="35" t="s">
        <v>91</v>
      </c>
      <c r="B64" s="32" t="s">
        <v>92</v>
      </c>
      <c r="C64" s="46">
        <v>13439</v>
      </c>
      <c r="D64" s="46">
        <v>8258.4</v>
      </c>
      <c r="E64" s="46">
        <f t="shared" si="11"/>
        <v>5180.6000000000004</v>
      </c>
      <c r="F64" s="46">
        <f t="shared" si="12"/>
        <v>61.451000818513279</v>
      </c>
    </row>
    <row r="65" spans="1:6" s="4" customFormat="1" ht="13.8" x14ac:dyDescent="0.25">
      <c r="A65" s="35" t="s">
        <v>93</v>
      </c>
      <c r="B65" s="32" t="s">
        <v>94</v>
      </c>
      <c r="C65" s="55">
        <v>20612.2</v>
      </c>
      <c r="D65" s="56">
        <v>14347.2</v>
      </c>
      <c r="E65" s="46">
        <f t="shared" si="11"/>
        <v>6265</v>
      </c>
      <c r="F65" s="46">
        <f t="shared" si="12"/>
        <v>69.605379338450035</v>
      </c>
    </row>
    <row r="66" spans="1:6" s="4" customFormat="1" ht="13.8" x14ac:dyDescent="0.25">
      <c r="A66" s="35" t="s">
        <v>95</v>
      </c>
      <c r="B66" s="32" t="s">
        <v>96</v>
      </c>
      <c r="C66" s="46"/>
      <c r="D66" s="46"/>
      <c r="E66" s="46">
        <f t="shared" si="11"/>
        <v>0</v>
      </c>
      <c r="F66" s="46"/>
    </row>
    <row r="67" spans="1:6" s="4" customFormat="1" ht="13.8" x14ac:dyDescent="0.25">
      <c r="A67" s="35" t="s">
        <v>97</v>
      </c>
      <c r="B67" s="32" t="s">
        <v>98</v>
      </c>
      <c r="C67" s="55">
        <v>7543.4</v>
      </c>
      <c r="D67" s="54">
        <v>2835</v>
      </c>
      <c r="E67" s="46">
        <f t="shared" si="11"/>
        <v>4708.3999999999996</v>
      </c>
      <c r="F67" s="46">
        <f t="shared" si="12"/>
        <v>37.582522469973753</v>
      </c>
    </row>
    <row r="68" spans="1:6" s="4" customFormat="1" ht="13.8" x14ac:dyDescent="0.25">
      <c r="A68" s="34" t="s">
        <v>99</v>
      </c>
      <c r="B68" s="30" t="s">
        <v>100</v>
      </c>
      <c r="C68" s="43">
        <f>SUM(C69:C72)</f>
        <v>1336962.2</v>
      </c>
      <c r="D68" s="43">
        <f>D69+D71+D72+D70</f>
        <v>188628.5</v>
      </c>
      <c r="E68" s="44">
        <f t="shared" si="11"/>
        <v>1148333.7</v>
      </c>
      <c r="F68" s="44">
        <f t="shared" si="12"/>
        <v>14.108738451992137</v>
      </c>
    </row>
    <row r="69" spans="1:6" s="4" customFormat="1" ht="13.8" x14ac:dyDescent="0.25">
      <c r="A69" s="31" t="s">
        <v>101</v>
      </c>
      <c r="B69" s="32" t="s">
        <v>102</v>
      </c>
      <c r="C69" s="55">
        <v>12072</v>
      </c>
      <c r="D69" s="54">
        <v>7848.1</v>
      </c>
      <c r="E69" s="46">
        <f t="shared" si="11"/>
        <v>4223.8999999999996</v>
      </c>
      <c r="F69" s="46">
        <f t="shared" si="12"/>
        <v>65.010768721007295</v>
      </c>
    </row>
    <row r="70" spans="1:6" s="4" customFormat="1" ht="13.8" x14ac:dyDescent="0.25">
      <c r="A70" s="31" t="s">
        <v>103</v>
      </c>
      <c r="B70" s="32" t="s">
        <v>104</v>
      </c>
      <c r="C70" s="55">
        <v>1233411.5</v>
      </c>
      <c r="D70" s="46">
        <v>160280.79999999999</v>
      </c>
      <c r="E70" s="46">
        <f t="shared" si="11"/>
        <v>1073130.7</v>
      </c>
      <c r="F70" s="46">
        <f t="shared" si="12"/>
        <v>12.994916943777481</v>
      </c>
    </row>
    <row r="71" spans="1:6" s="4" customFormat="1" ht="13.8" x14ac:dyDescent="0.25">
      <c r="A71" s="31" t="s">
        <v>105</v>
      </c>
      <c r="B71" s="32" t="s">
        <v>106</v>
      </c>
      <c r="C71" s="55">
        <v>62659.7</v>
      </c>
      <c r="D71" s="54">
        <v>6660.3</v>
      </c>
      <c r="E71" s="46">
        <f t="shared" si="11"/>
        <v>55999.399999999994</v>
      </c>
      <c r="F71" s="46">
        <f t="shared" si="12"/>
        <v>10.629319961634033</v>
      </c>
    </row>
    <row r="72" spans="1:6" s="4" customFormat="1" ht="26.4" x14ac:dyDescent="0.25">
      <c r="A72" s="31" t="s">
        <v>107</v>
      </c>
      <c r="B72" s="32" t="s">
        <v>108</v>
      </c>
      <c r="C72" s="55">
        <v>28819</v>
      </c>
      <c r="D72" s="54">
        <v>13839.3</v>
      </c>
      <c r="E72" s="46">
        <f t="shared" si="11"/>
        <v>14979.7</v>
      </c>
      <c r="F72" s="46">
        <f t="shared" si="12"/>
        <v>48.021444186127205</v>
      </c>
    </row>
    <row r="73" spans="1:6" s="4" customFormat="1" ht="13.8" x14ac:dyDescent="0.25">
      <c r="A73" s="34" t="s">
        <v>109</v>
      </c>
      <c r="B73" s="30" t="s">
        <v>110</v>
      </c>
      <c r="C73" s="43">
        <v>900</v>
      </c>
      <c r="D73" s="43">
        <v>401.7</v>
      </c>
      <c r="E73" s="44">
        <f t="shared" si="11"/>
        <v>498.3</v>
      </c>
      <c r="F73" s="44">
        <f t="shared" si="12"/>
        <v>44.633333333333333</v>
      </c>
    </row>
    <row r="74" spans="1:6" s="4" customFormat="1" ht="13.8" x14ac:dyDescent="0.25">
      <c r="A74" s="34" t="s">
        <v>111</v>
      </c>
      <c r="B74" s="30" t="s">
        <v>112</v>
      </c>
      <c r="C74" s="43">
        <f>C75+C76+C77+C79+C80+C78</f>
        <v>1035421.1</v>
      </c>
      <c r="D74" s="43">
        <f>D75+D76+D77+D79+D80+D78</f>
        <v>395047.8</v>
      </c>
      <c r="E74" s="44">
        <f t="shared" si="11"/>
        <v>640373.30000000005</v>
      </c>
      <c r="F74" s="44">
        <f t="shared" si="12"/>
        <v>38.153346498347389</v>
      </c>
    </row>
    <row r="75" spans="1:6" s="4" customFormat="1" ht="13.8" x14ac:dyDescent="0.25">
      <c r="A75" s="35" t="s">
        <v>113</v>
      </c>
      <c r="B75" s="32" t="s">
        <v>114</v>
      </c>
      <c r="C75" s="55">
        <v>337935.8</v>
      </c>
      <c r="D75" s="54">
        <v>126340.1</v>
      </c>
      <c r="E75" s="46">
        <f t="shared" si="11"/>
        <v>211595.69999999998</v>
      </c>
      <c r="F75" s="44">
        <f t="shared" si="12"/>
        <v>37.385828905963798</v>
      </c>
    </row>
    <row r="76" spans="1:6" s="4" customFormat="1" ht="13.8" x14ac:dyDescent="0.25">
      <c r="A76" s="35" t="s">
        <v>115</v>
      </c>
      <c r="B76" s="32" t="s">
        <v>116</v>
      </c>
      <c r="C76" s="55">
        <v>476392.9</v>
      </c>
      <c r="D76" s="54">
        <v>192117.6</v>
      </c>
      <c r="E76" s="46">
        <f t="shared" si="11"/>
        <v>284275.30000000005</v>
      </c>
      <c r="F76" s="44">
        <f t="shared" si="12"/>
        <v>40.32755316042703</v>
      </c>
    </row>
    <row r="77" spans="1:6" s="4" customFormat="1" ht="13.8" x14ac:dyDescent="0.25">
      <c r="A77" s="35" t="s">
        <v>157</v>
      </c>
      <c r="B77" s="32" t="s">
        <v>143</v>
      </c>
      <c r="C77" s="55">
        <v>84275</v>
      </c>
      <c r="D77" s="54">
        <v>30666.1</v>
      </c>
      <c r="E77" s="46">
        <f t="shared" si="11"/>
        <v>53608.9</v>
      </c>
      <c r="F77" s="44">
        <f t="shared" si="12"/>
        <v>36.38813408484129</v>
      </c>
    </row>
    <row r="78" spans="1:6" s="4" customFormat="1" ht="26.4" x14ac:dyDescent="0.25">
      <c r="A78" s="31" t="s">
        <v>167</v>
      </c>
      <c r="B78" s="32" t="s">
        <v>166</v>
      </c>
      <c r="C78" s="55">
        <v>165.9</v>
      </c>
      <c r="D78" s="54">
        <v>37.9</v>
      </c>
      <c r="E78" s="46">
        <f t="shared" si="11"/>
        <v>128</v>
      </c>
      <c r="F78" s="46">
        <f t="shared" si="12"/>
        <v>22.845087402049426</v>
      </c>
    </row>
    <row r="79" spans="1:6" s="4" customFormat="1" ht="13.8" x14ac:dyDescent="0.25">
      <c r="A79" s="35" t="s">
        <v>164</v>
      </c>
      <c r="B79" s="32" t="s">
        <v>117</v>
      </c>
      <c r="C79" s="55">
        <v>19878.599999999999</v>
      </c>
      <c r="D79" s="54">
        <v>6940.1</v>
      </c>
      <c r="E79" s="46">
        <f t="shared" si="11"/>
        <v>12938.499999999998</v>
      </c>
      <c r="F79" s="46">
        <f t="shared" si="12"/>
        <v>34.912418379563952</v>
      </c>
    </row>
    <row r="80" spans="1:6" s="4" customFormat="1" ht="13.8" x14ac:dyDescent="0.25">
      <c r="A80" s="35" t="s">
        <v>118</v>
      </c>
      <c r="B80" s="32" t="s">
        <v>119</v>
      </c>
      <c r="C80" s="55">
        <v>116772.9</v>
      </c>
      <c r="D80" s="54">
        <v>38946</v>
      </c>
      <c r="E80" s="46">
        <f t="shared" si="11"/>
        <v>77826.899999999994</v>
      </c>
      <c r="F80" s="46">
        <f t="shared" si="12"/>
        <v>33.351916412112743</v>
      </c>
    </row>
    <row r="81" spans="1:6" s="4" customFormat="1" ht="27.75" customHeight="1" x14ac:dyDescent="0.25">
      <c r="A81" s="34" t="s">
        <v>158</v>
      </c>
      <c r="B81" s="30" t="s">
        <v>120</v>
      </c>
      <c r="C81" s="43">
        <f>C82+C83</f>
        <v>127450</v>
      </c>
      <c r="D81" s="43">
        <f>SUM(D82:D83)</f>
        <v>36817.4</v>
      </c>
      <c r="E81" s="44">
        <f t="shared" si="11"/>
        <v>90632.6</v>
      </c>
      <c r="F81" s="44">
        <f t="shared" si="12"/>
        <v>28.887720674774421</v>
      </c>
    </row>
    <row r="82" spans="1:6" s="4" customFormat="1" ht="15" customHeight="1" x14ac:dyDescent="0.25">
      <c r="A82" s="31" t="s">
        <v>121</v>
      </c>
      <c r="B82" s="32" t="s">
        <v>122</v>
      </c>
      <c r="C82" s="55">
        <v>105210.5</v>
      </c>
      <c r="D82" s="54">
        <v>29293.5</v>
      </c>
      <c r="E82" s="46">
        <f t="shared" si="11"/>
        <v>75917</v>
      </c>
      <c r="F82" s="46">
        <f t="shared" si="12"/>
        <v>27.842753337357014</v>
      </c>
    </row>
    <row r="83" spans="1:6" s="4" customFormat="1" ht="14.25" customHeight="1" x14ac:dyDescent="0.25">
      <c r="A83" s="31" t="s">
        <v>159</v>
      </c>
      <c r="B83" s="32" t="s">
        <v>123</v>
      </c>
      <c r="C83" s="55">
        <v>22239.5</v>
      </c>
      <c r="D83" s="54">
        <v>7523.9</v>
      </c>
      <c r="E83" s="46">
        <f t="shared" si="11"/>
        <v>14715.6</v>
      </c>
      <c r="F83" s="46">
        <f t="shared" si="12"/>
        <v>33.831246206074773</v>
      </c>
    </row>
    <row r="84" spans="1:6" s="4" customFormat="1" ht="15" x14ac:dyDescent="0.25">
      <c r="A84" s="36" t="s">
        <v>124</v>
      </c>
      <c r="B84" s="30" t="s">
        <v>125</v>
      </c>
      <c r="C84" s="44">
        <f>C85</f>
        <v>0</v>
      </c>
      <c r="D84" s="44">
        <f>D85</f>
        <v>0</v>
      </c>
      <c r="E84" s="44">
        <f t="shared" si="11"/>
        <v>0</v>
      </c>
      <c r="F84" s="47">
        <f>D84/100*C84</f>
        <v>0</v>
      </c>
    </row>
    <row r="85" spans="1:6" ht="13.8" x14ac:dyDescent="0.25">
      <c r="A85" s="37" t="s">
        <v>126</v>
      </c>
      <c r="B85" s="38" t="s">
        <v>127</v>
      </c>
      <c r="C85" s="46"/>
      <c r="D85" s="46"/>
      <c r="E85" s="46">
        <f t="shared" si="11"/>
        <v>0</v>
      </c>
      <c r="F85" s="46">
        <f>D85/100*C85</f>
        <v>0</v>
      </c>
    </row>
    <row r="86" spans="1:6" s="4" customFormat="1" ht="13.8" x14ac:dyDescent="0.25">
      <c r="A86" s="34" t="s">
        <v>128</v>
      </c>
      <c r="B86" s="39" t="s">
        <v>129</v>
      </c>
      <c r="C86" s="43">
        <v>80158.100000000006</v>
      </c>
      <c r="D86" s="43">
        <v>39996.9</v>
      </c>
      <c r="E86" s="44">
        <f t="shared" si="11"/>
        <v>40161.200000000004</v>
      </c>
      <c r="F86" s="44">
        <f>D86*100/C86</f>
        <v>49.897515035910281</v>
      </c>
    </row>
    <row r="87" spans="1:6" s="4" customFormat="1" ht="13.8" x14ac:dyDescent="0.25">
      <c r="A87" s="34" t="s">
        <v>130</v>
      </c>
      <c r="B87" s="39">
        <v>1100</v>
      </c>
      <c r="C87" s="43">
        <f>C88+C89+C90+C91</f>
        <v>110350.2</v>
      </c>
      <c r="D87" s="43">
        <f>D88+D89+D90+D91</f>
        <v>48750.5</v>
      </c>
      <c r="E87" s="44">
        <f t="shared" si="11"/>
        <v>61599.7</v>
      </c>
      <c r="F87" s="43">
        <f>D87*100/C87</f>
        <v>44.177989709126038</v>
      </c>
    </row>
    <row r="88" spans="1:6" s="4" customFormat="1" ht="13.8" x14ac:dyDescent="0.25">
      <c r="A88" s="31" t="s">
        <v>176</v>
      </c>
      <c r="B88" s="40">
        <v>1101</v>
      </c>
      <c r="C88" s="55">
        <v>2500</v>
      </c>
      <c r="D88" s="54">
        <v>950</v>
      </c>
      <c r="E88" s="46">
        <f t="shared" ref="E88" si="14">C88-D88</f>
        <v>1550</v>
      </c>
      <c r="F88" s="46">
        <f t="shared" ref="F88" si="15">D88*100/C88</f>
        <v>38</v>
      </c>
    </row>
    <row r="89" spans="1:6" s="4" customFormat="1" ht="13.8" x14ac:dyDescent="0.25">
      <c r="A89" s="31" t="s">
        <v>131</v>
      </c>
      <c r="B89" s="40">
        <v>1102</v>
      </c>
      <c r="C89" s="55">
        <v>33525.5</v>
      </c>
      <c r="D89" s="54">
        <v>14432.2</v>
      </c>
      <c r="E89" s="46">
        <f t="shared" si="11"/>
        <v>19093.3</v>
      </c>
      <c r="F89" s="46">
        <f t="shared" si="12"/>
        <v>43.048425825118194</v>
      </c>
    </row>
    <row r="90" spans="1:6" s="4" customFormat="1" ht="13.8" x14ac:dyDescent="0.25">
      <c r="A90" s="31" t="s">
        <v>150</v>
      </c>
      <c r="B90" s="40">
        <v>1103</v>
      </c>
      <c r="C90" s="55">
        <v>69872</v>
      </c>
      <c r="D90" s="54">
        <v>31887.200000000001</v>
      </c>
      <c r="E90" s="46">
        <f t="shared" si="11"/>
        <v>37984.800000000003</v>
      </c>
      <c r="F90" s="46">
        <f t="shared" si="12"/>
        <v>45.636592626517057</v>
      </c>
    </row>
    <row r="91" spans="1:6" s="4" customFormat="1" ht="15" customHeight="1" x14ac:dyDescent="0.25">
      <c r="A91" s="31" t="s">
        <v>132</v>
      </c>
      <c r="B91" s="40">
        <v>1105</v>
      </c>
      <c r="C91" s="55">
        <v>4452.7</v>
      </c>
      <c r="D91" s="54">
        <v>1481.1</v>
      </c>
      <c r="E91" s="46">
        <f t="shared" si="11"/>
        <v>2971.6</v>
      </c>
      <c r="F91" s="46">
        <f t="shared" si="12"/>
        <v>33.262964044287735</v>
      </c>
    </row>
    <row r="92" spans="1:6" s="4" customFormat="1" ht="13.8" x14ac:dyDescent="0.25">
      <c r="A92" s="34" t="s">
        <v>133</v>
      </c>
      <c r="B92" s="39">
        <v>1200</v>
      </c>
      <c r="C92" s="43">
        <f>C93+C94+C95</f>
        <v>740</v>
      </c>
      <c r="D92" s="43">
        <f>D93+D94+D95</f>
        <v>185</v>
      </c>
      <c r="E92" s="44">
        <f t="shared" si="11"/>
        <v>555</v>
      </c>
      <c r="F92" s="43">
        <f>D92*100/C92</f>
        <v>25</v>
      </c>
    </row>
    <row r="93" spans="1:6" s="4" customFormat="1" ht="13.8" x14ac:dyDescent="0.25">
      <c r="A93" s="35" t="s">
        <v>134</v>
      </c>
      <c r="B93" s="13">
        <v>1201</v>
      </c>
      <c r="C93" s="46"/>
      <c r="D93" s="46"/>
      <c r="E93" s="46">
        <f t="shared" si="11"/>
        <v>0</v>
      </c>
      <c r="F93" s="43"/>
    </row>
    <row r="94" spans="1:6" s="4" customFormat="1" ht="13.8" x14ac:dyDescent="0.25">
      <c r="A94" s="35" t="s">
        <v>135</v>
      </c>
      <c r="B94" s="13">
        <v>1202</v>
      </c>
      <c r="C94" s="55">
        <v>740</v>
      </c>
      <c r="D94" s="54">
        <v>185</v>
      </c>
      <c r="E94" s="44">
        <f t="shared" si="11"/>
        <v>555</v>
      </c>
      <c r="F94" s="43">
        <f t="shared" ref="F94" si="16">D94*100/C94</f>
        <v>25</v>
      </c>
    </row>
    <row r="95" spans="1:6" s="4" customFormat="1" ht="13.8" x14ac:dyDescent="0.25">
      <c r="A95" s="35" t="s">
        <v>136</v>
      </c>
      <c r="B95" s="13">
        <v>1204</v>
      </c>
      <c r="C95" s="46"/>
      <c r="D95" s="46"/>
      <c r="E95" s="46">
        <f t="shared" si="11"/>
        <v>0</v>
      </c>
      <c r="F95" s="43"/>
    </row>
    <row r="96" spans="1:6" s="4" customFormat="1" ht="27.6" x14ac:dyDescent="0.25">
      <c r="A96" s="34" t="s">
        <v>160</v>
      </c>
      <c r="B96" s="39">
        <v>1300</v>
      </c>
      <c r="C96" s="43">
        <f>C97</f>
        <v>0</v>
      </c>
      <c r="D96" s="53">
        <f>D97</f>
        <v>0</v>
      </c>
      <c r="E96" s="46">
        <f t="shared" si="11"/>
        <v>0</v>
      </c>
      <c r="F96" s="44">
        <v>0</v>
      </c>
    </row>
    <row r="97" spans="1:6" s="4" customFormat="1" ht="26.4" x14ac:dyDescent="0.25">
      <c r="A97" s="31" t="s">
        <v>161</v>
      </c>
      <c r="B97" s="13">
        <v>1301</v>
      </c>
      <c r="C97" s="55">
        <v>0</v>
      </c>
      <c r="D97" s="54">
        <v>0</v>
      </c>
      <c r="E97" s="46">
        <f t="shared" si="11"/>
        <v>0</v>
      </c>
      <c r="F97" s="46">
        <v>0</v>
      </c>
    </row>
    <row r="98" spans="1:6" ht="13.5" customHeight="1" x14ac:dyDescent="0.25">
      <c r="A98" s="66" t="s">
        <v>137</v>
      </c>
      <c r="B98" s="66"/>
      <c r="C98" s="44">
        <f>C45+C54+C55+C59+C68+C73+C74+C81+C84+C86+C87+C92+C96</f>
        <v>2943633.6</v>
      </c>
      <c r="D98" s="44">
        <f>D45+D54+D55+D59+D68+D73+D74+D81+D84+D86+D87+D92+D96</f>
        <v>827155.9</v>
      </c>
      <c r="E98" s="44">
        <f t="shared" si="11"/>
        <v>2116477.7000000002</v>
      </c>
      <c r="F98" s="44">
        <f t="shared" ref="F98" si="17">D98*100/C98</f>
        <v>28.099825331522236</v>
      </c>
    </row>
    <row r="99" spans="1:6" ht="11.25" customHeight="1" x14ac:dyDescent="0.25">
      <c r="A99" s="8"/>
      <c r="B99" s="9"/>
      <c r="C99" s="9"/>
      <c r="D99" s="8"/>
      <c r="E99" s="8"/>
      <c r="F99" s="8"/>
    </row>
    <row r="100" spans="1:6" ht="19.5" customHeight="1" x14ac:dyDescent="0.25">
      <c r="A100" s="8"/>
      <c r="B100" s="9"/>
      <c r="C100" s="9"/>
      <c r="D100" s="8"/>
      <c r="E100" s="8"/>
      <c r="F100" s="8"/>
    </row>
    <row r="101" spans="1:6" ht="17.399999999999999" x14ac:dyDescent="0.3">
      <c r="A101" s="10"/>
      <c r="C101" s="11"/>
      <c r="D101" s="12"/>
      <c r="E101" s="2"/>
      <c r="F101" s="2"/>
    </row>
    <row r="102" spans="1:6" ht="17.399999999999999" x14ac:dyDescent="0.3">
      <c r="A102" s="10"/>
      <c r="D102" s="10"/>
      <c r="E102" s="2"/>
      <c r="F102" s="2"/>
    </row>
    <row r="103" spans="1:6" ht="17.399999999999999" x14ac:dyDescent="0.3">
      <c r="A103" s="10"/>
      <c r="D103" s="10"/>
      <c r="E103" s="2"/>
      <c r="F103" s="2"/>
    </row>
  </sheetData>
  <mergeCells count="10">
    <mergeCell ref="A2:F2"/>
    <mergeCell ref="A3:F3"/>
    <mergeCell ref="F4:F5"/>
    <mergeCell ref="A44:B44"/>
    <mergeCell ref="A98:B98"/>
    <mergeCell ref="A4:A5"/>
    <mergeCell ref="B4:B5"/>
    <mergeCell ref="D4:D5"/>
    <mergeCell ref="E4:E5"/>
    <mergeCell ref="C4:C5"/>
  </mergeCells>
  <phoneticPr fontId="19" type="noConversion"/>
  <printOptions horizontalCentered="1"/>
  <pageMargins left="0.78740157480314965" right="0.19685039370078741" top="0.59055118110236227" bottom="0.39370078740157483" header="0.19685039370078741" footer="0.39370078740157483"/>
  <pageSetup paperSize="9" scale="6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5AD3D-5641-485A-B61C-AC297CF9AF4C}">
  <dimension ref="A1"/>
  <sheetViews>
    <sheetView workbookViewId="0">
      <selection activeCell="A7" sqref="A7"/>
    </sheetView>
  </sheetViews>
  <sheetFormatPr defaultRowHeight="13.2" x14ac:dyDescent="0.25"/>
  <cols>
    <col min="1" max="1" width="16.109375" style="58" customWidth="1"/>
  </cols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на 01.06.2026</vt:lpstr>
      <vt:lpstr>Лист1</vt:lpstr>
      <vt:lpstr>'на 01.06.2026'!Область_печати</vt:lpstr>
    </vt:vector>
  </TitlesOfParts>
  <Company>ФУ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2026-06-01T09:39:28Z</cp:lastPrinted>
  <dcterms:created xsi:type="dcterms:W3CDTF">2014-10-15T06:00:26Z</dcterms:created>
  <dcterms:modified xsi:type="dcterms:W3CDTF">2026-06-03T07:39:58Z</dcterms:modified>
</cp:coreProperties>
</file>